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namori-mt\Desktop\土地建物按分マニュアル\"/>
    </mc:Choice>
  </mc:AlternateContent>
  <xr:revisionPtr revIDLastSave="0" documentId="13_ncr:1_{683FBF51-0240-48CA-A86E-04636B983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Sheet1!$A$3:$H$37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1" i="1" s="1"/>
  <c r="C15" i="1"/>
  <c r="F22" i="1" s="1"/>
  <c r="C26" i="1" l="1"/>
  <c r="C27" i="1" s="1"/>
  <c r="C35" i="1"/>
  <c r="C36" i="1" s="1"/>
  <c r="C31" i="1"/>
  <c r="C32" i="1" s="1"/>
  <c r="F23" i="1"/>
  <c r="H26" i="1" s="1"/>
  <c r="H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kanamori-mt</author>
  </authors>
  <commentList>
    <comment ref="A1" authorId="0" shapeId="0" xr:uid="{7C12B942-189F-4A65-A907-141661620B4C}">
      <text>
        <r>
          <rPr>
            <b/>
            <sz val="14"/>
            <color indexed="81"/>
            <rFont val="MS P ゴシック"/>
            <family val="3"/>
            <charset val="128"/>
          </rPr>
          <t>黄色の部分のみ入力可能です</t>
        </r>
      </text>
    </comment>
  </commentList>
</comments>
</file>

<file path=xl/sharedStrings.xml><?xml version="1.0" encoding="utf-8"?>
<sst xmlns="http://schemas.openxmlformats.org/spreadsheetml/2006/main" count="50" uniqueCount="39">
  <si>
    <t>家屋</t>
    <rPh sb="0" eb="2">
      <t>カオク</t>
    </rPh>
    <phoneticPr fontId="2"/>
  </si>
  <si>
    <t>評価額</t>
    <rPh sb="0" eb="3">
      <t>ヒョウカガク</t>
    </rPh>
    <phoneticPr fontId="2"/>
  </si>
  <si>
    <t>土地</t>
    <rPh sb="0" eb="2">
      <t>トチ</t>
    </rPh>
    <phoneticPr fontId="2"/>
  </si>
  <si>
    <t>家屋計</t>
    <rPh sb="0" eb="2">
      <t>カオク</t>
    </rPh>
    <rPh sb="2" eb="3">
      <t>ケイ</t>
    </rPh>
    <phoneticPr fontId="2"/>
  </si>
  <si>
    <t>敷地権の割合</t>
    <rPh sb="0" eb="3">
      <t>シキチケン</t>
    </rPh>
    <rPh sb="4" eb="6">
      <t>ワリアイ</t>
    </rPh>
    <phoneticPr fontId="2"/>
  </si>
  <si>
    <t>売買代金の総計</t>
    <rPh sb="0" eb="2">
      <t>バイバイ</t>
    </rPh>
    <rPh sb="2" eb="4">
      <t>ダイキン</t>
    </rPh>
    <rPh sb="5" eb="7">
      <t>ソウケイ</t>
    </rPh>
    <phoneticPr fontId="2"/>
  </si>
  <si>
    <t>土地総計</t>
    <rPh sb="0" eb="2">
      <t>トチ</t>
    </rPh>
    <rPh sb="2" eb="4">
      <t>ソウケイ</t>
    </rPh>
    <phoneticPr fontId="2"/>
  </si>
  <si>
    <t>持分対応土地評価額</t>
    <rPh sb="0" eb="2">
      <t>モチブン</t>
    </rPh>
    <rPh sb="2" eb="4">
      <t>タイオウ</t>
    </rPh>
    <rPh sb="4" eb="6">
      <t>トチ</t>
    </rPh>
    <rPh sb="6" eb="9">
      <t>ヒョウカガク</t>
    </rPh>
    <phoneticPr fontId="2"/>
  </si>
  <si>
    <t>建物（税込）</t>
    <rPh sb="0" eb="2">
      <t>タテモノ</t>
    </rPh>
    <rPh sb="3" eb="5">
      <t>ゼイコミ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</si>
  <si>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</si>
  <si>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</si>
  <si>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</si>
  <si>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</si>
  <si>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⑥</t>
    <phoneticPr fontId="2"/>
  </si>
  <si>
    <t>⑦：⑥×①÷（①＋⑤）</t>
    <phoneticPr fontId="2"/>
  </si>
  <si>
    <t>土地、家屋の価格計算シート</t>
    <rPh sb="0" eb="2">
      <t>トチ</t>
    </rPh>
    <rPh sb="3" eb="5">
      <t>カオク</t>
    </rPh>
    <rPh sb="6" eb="8">
      <t>カカク</t>
    </rPh>
    <rPh sb="8" eb="10">
      <t>ケイサン</t>
    </rPh>
    <phoneticPr fontId="2"/>
  </si>
  <si>
    <t>作成日：</t>
    <rPh sb="0" eb="3">
      <t>サクセイビ</t>
    </rPh>
    <phoneticPr fontId="2"/>
  </si>
  <si>
    <t>名称：</t>
    <rPh sb="0" eb="2">
      <t>メイショウ</t>
    </rPh>
    <phoneticPr fontId="2"/>
  </si>
  <si>
    <t>所在：</t>
    <rPh sb="0" eb="2">
      <t>ショザイ</t>
    </rPh>
    <phoneticPr fontId="2"/>
  </si>
  <si>
    <t>年度：</t>
    <rPh sb="0" eb="2">
      <t>ネンド</t>
    </rPh>
    <phoneticPr fontId="2"/>
  </si>
  <si>
    <t>⑥-⑦</t>
    <phoneticPr fontId="2"/>
  </si>
  <si>
    <t>建物仲介（税込）</t>
    <rPh sb="0" eb="2">
      <t>タテモノ</t>
    </rPh>
    <rPh sb="2" eb="4">
      <t>チュウカイ</t>
    </rPh>
    <rPh sb="5" eb="7">
      <t>ゼイコミ</t>
    </rPh>
    <phoneticPr fontId="2"/>
  </si>
  <si>
    <t>土地仲介（税込）</t>
    <rPh sb="0" eb="2">
      <t>トチ</t>
    </rPh>
    <rPh sb="2" eb="4">
      <t>チュウカイ</t>
    </rPh>
    <rPh sb="5" eb="7">
      <t>ゼイコミ</t>
    </rPh>
    <phoneticPr fontId="2"/>
  </si>
  <si>
    <t>仲介手数料（税込）</t>
    <rPh sb="0" eb="2">
      <t>チュウカイ</t>
    </rPh>
    <rPh sb="2" eb="5">
      <t>テスウリョウ</t>
    </rPh>
    <rPh sb="6" eb="8">
      <t>ゼイコミ</t>
    </rPh>
    <phoneticPr fontId="2"/>
  </si>
  <si>
    <t>⑩</t>
    <phoneticPr fontId="2"/>
  </si>
  <si>
    <t>⑧：⑩×①÷（①＋⑤）</t>
    <phoneticPr fontId="2"/>
  </si>
  <si>
    <t>⑩-⑧</t>
    <phoneticPr fontId="2"/>
  </si>
  <si>
    <t>土地建物評価額</t>
    <rPh sb="0" eb="2">
      <t>トチ</t>
    </rPh>
    <rPh sb="2" eb="4">
      <t>タテモノ</t>
    </rPh>
    <rPh sb="4" eb="7">
      <t>ヒョウカガク</t>
    </rPh>
    <phoneticPr fontId="2"/>
  </si>
  <si>
    <t>①+⑤</t>
    <phoneticPr fontId="2"/>
  </si>
  <si>
    <t>⑤：②×③÷④</t>
    <phoneticPr fontId="2"/>
  </si>
  <si>
    <t>家屋評価額</t>
    <rPh sb="0" eb="2">
      <t>カオク</t>
    </rPh>
    <rPh sb="2" eb="5">
      <t>ヒョウカガク</t>
    </rPh>
    <phoneticPr fontId="2"/>
  </si>
  <si>
    <t>土地比率</t>
    <rPh sb="0" eb="2">
      <t>トチ</t>
    </rPh>
    <rPh sb="2" eb="4">
      <t>ヒリツ</t>
    </rPh>
    <phoneticPr fontId="2"/>
  </si>
  <si>
    <t>建物比率</t>
    <rPh sb="0" eb="2">
      <t>タテモノ</t>
    </rPh>
    <rPh sb="2" eb="4">
      <t>ヒリツ</t>
    </rPh>
    <phoneticPr fontId="2"/>
  </si>
  <si>
    <t>固定資産税相当額</t>
    <rPh sb="0" eb="2">
      <t>コテイ</t>
    </rPh>
    <rPh sb="2" eb="5">
      <t>シサンゼイ</t>
    </rPh>
    <rPh sb="5" eb="8">
      <t>ソウトウガク</t>
    </rPh>
    <phoneticPr fontId="2"/>
  </si>
  <si>
    <t>土地固定資産税相当額</t>
    <rPh sb="0" eb="2">
      <t>トチ</t>
    </rPh>
    <rPh sb="2" eb="4">
      <t>コテイ</t>
    </rPh>
    <rPh sb="4" eb="7">
      <t>シサンゼイ</t>
    </rPh>
    <rPh sb="7" eb="10">
      <t>ソウトウガク</t>
    </rPh>
    <phoneticPr fontId="2"/>
  </si>
  <si>
    <t>建物固定資産税相当額（税込）</t>
    <rPh sb="0" eb="2">
      <t>タテモノ</t>
    </rPh>
    <rPh sb="2" eb="4">
      <t>コテイ</t>
    </rPh>
    <rPh sb="4" eb="7">
      <t>シサンゼイ</t>
    </rPh>
    <rPh sb="7" eb="10">
      <t>ソウトウガク</t>
    </rPh>
    <rPh sb="11" eb="13">
      <t>ゼイコミ</t>
    </rPh>
    <phoneticPr fontId="2"/>
  </si>
  <si>
    <t>ｖ1.2　　　</t>
    <phoneticPr fontId="2"/>
  </si>
  <si>
    <t>アパガーデンコート京都駅前306号室</t>
    <rPh sb="9" eb="11">
      <t>キョウト</t>
    </rPh>
    <rPh sb="11" eb="13">
      <t>エキマエ</t>
    </rPh>
    <rPh sb="16" eb="18">
      <t>ゴウシツ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</si>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</sst>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9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38" fontId="0" fillId="0" borderId="0" xfId="1" applyFont="1" applyAlignment="1"/>
    <xf numFmtId="38" fontId="0" fillId="0" borderId="0" xfId="0" applyNumberFormat="1"/>
    <xf numFmtId="38" fontId="0" fillId="0" borderId="0" xfId="1" applyFont="1" applyAlignment="1" applyProtection="1"/>
    <xf numFmtId="38" fontId="0" fillId="2" borderId="0" xfId="1" applyFont="1" applyFill="1" applyAlignment="1" applyProtection="1">
      <protection locked="0"/>
    </xf>
    <xf numFmtId="14" fontId="0" fillId="0" borderId="0" xfId="0" applyNumberFormat="1"/>
    <xf numFmtId="0" fontId="0" fillId="2" borderId="0" xfId="0" applyFill="1" applyProtection="1">
      <protection locked="0"/>
    </xf>
    <xf numFmtId="38" fontId="0" fillId="0" borderId="0" xfId="1" applyFont="1" applyAlignment="1">
      <alignment horizontal="right"/>
    </xf>
    <xf numFmtId="0" fontId="3" fillId="0" borderId="0" xfId="0" applyFont="1"/>
    <xf numFmtId="0" fontId="0" fillId="0" borderId="1" xfId="0" applyBorder="1"/>
    <xf numFmtId="38" fontId="0" fillId="0" borderId="1" xfId="1" applyFont="1" applyBorder="1" applyAlignment="1" applyProtection="1"/>
    <xf numFmtId="0" fontId="0" fillId="0" borderId="2" xfId="0" applyBorder="1"/>
    <xf numFmtId="38" fontId="0" fillId="2" borderId="2" xfId="1" applyFont="1" applyFill="1" applyBorder="1" applyAlignment="1" applyProtection="1">
      <protection locked="0"/>
    </xf>
    <xf numFmtId="38" fontId="0" fillId="0" borderId="2" xfId="1" applyFont="1" applyBorder="1" applyAlignment="1" applyProtection="1"/>
    <xf numFmtId="0" fontId="4" fillId="0" borderId="5" xfId="0" applyFont="1" applyBorder="1"/>
    <xf numFmtId="0" fontId="4" fillId="0" borderId="3" xfId="0" applyFont="1" applyBorder="1"/>
    <xf numFmtId="0" fontId="0" fillId="0" borderId="0" xfId="0" applyProtection="1">
      <protection locked="0"/>
    </xf>
    <xf numFmtId="38" fontId="0" fillId="2" borderId="7" xfId="1" applyFont="1" applyFill="1" applyBorder="1" applyAlignment="1" applyProtection="1">
      <protection locked="0"/>
    </xf>
    <xf numFmtId="0" fontId="0" fillId="0" borderId="8" xfId="0" applyBorder="1" applyAlignment="1">
      <alignment horizontal="right" shrinkToFit="1"/>
    </xf>
    <xf numFmtId="38" fontId="0" fillId="0" borderId="9" xfId="1" applyFont="1" applyBorder="1" applyAlignment="1" applyProtection="1"/>
    <xf numFmtId="0" fontId="0" fillId="0" borderId="10" xfId="0" applyBorder="1" applyAlignment="1">
      <alignment horizontal="right"/>
    </xf>
    <xf numFmtId="38" fontId="0" fillId="0" borderId="11" xfId="1" applyFont="1" applyBorder="1" applyAlignment="1" applyProtection="1"/>
    <xf numFmtId="0" fontId="0" fillId="0" borderId="12" xfId="0" applyBorder="1" applyAlignment="1">
      <alignment horizontal="right"/>
    </xf>
    <xf numFmtId="38" fontId="0" fillId="0" borderId="13" xfId="1" applyFont="1" applyBorder="1" applyAlignment="1" applyProtection="1"/>
    <xf numFmtId="38" fontId="5" fillId="0" borderId="0" xfId="1" applyFont="1" applyAlignment="1" applyProtection="1">
      <alignment horizontal="right"/>
    </xf>
    <xf numFmtId="0" fontId="5" fillId="0" borderId="0" xfId="0" applyFont="1"/>
    <xf numFmtId="38" fontId="6" fillId="0" borderId="6" xfId="1" applyFont="1" applyBorder="1" applyAlignment="1" applyProtection="1"/>
    <xf numFmtId="38" fontId="6" fillId="0" borderId="4" xfId="1" applyFont="1" applyBorder="1" applyAlignment="1" applyProtection="1"/>
    <xf numFmtId="0" fontId="0" fillId="0" borderId="5" xfId="0" applyBorder="1"/>
    <xf numFmtId="38" fontId="0" fillId="2" borderId="6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protection locked="0"/>
    </xf>
    <xf numFmtId="0" fontId="8" fillId="0" borderId="5" xfId="0" applyFont="1" applyBorder="1"/>
    <xf numFmtId="0" fontId="8" fillId="0" borderId="3" xfId="0" applyFont="1" applyBorder="1"/>
    <xf numFmtId="14" fontId="0" fillId="2" borderId="0" xfId="0" applyNumberFormat="1" applyFill="1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2</xdr:row>
      <xdr:rowOff>238125</xdr:rowOff>
    </xdr:from>
    <xdr:to>
      <xdr:col>19</xdr:col>
      <xdr:colOff>419100</xdr:colOff>
      <xdr:row>23</xdr:row>
      <xdr:rowOff>164402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8321A50-C7C7-478F-AFA9-F85611B3A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238125"/>
          <a:ext cx="7229475" cy="5079302"/>
        </a:xfrm>
        <a:prstGeom prst="rect">
          <a:avLst/>
        </a:prstGeom>
        <a:ln w="7620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H9" sqref="H9"/>
    </sheetView>
  </sheetViews>
  <sheetFormatPr defaultRowHeight="18.75"/>
  <cols>
    <col min="1" max="1" width="6.25" customWidth="1"/>
    <col min="2" max="2" width="21.875" bestFit="1" customWidth="1"/>
    <col min="3" max="3" width="15.75" style="1" customWidth="1"/>
    <col min="4" max="4" width="4.125" customWidth="1"/>
    <col min="5" max="5" width="19.25" bestFit="1" customWidth="1"/>
    <col min="6" max="6" width="13.375" style="1" customWidth="1"/>
    <col min="7" max="7" width="5" customWidth="1"/>
    <col min="8" max="8" width="13.375" bestFit="1" customWidth="1"/>
  </cols>
  <sheetData>
    <row r="1" spans="1:8">
      <c r="F1" s="7"/>
      <c r="H1" s="7"/>
    </row>
    <row r="3" spans="1:8" ht="25.5">
      <c r="A3" s="8" t="s">
        <v>15</v>
      </c>
      <c r="D3" s="7" t="s">
        <v>36</v>
      </c>
      <c r="E3" s="7"/>
      <c r="F3" s="5"/>
      <c r="G3" s="7" t="s">
        <v>16</v>
      </c>
      <c r="H3" s="33">
        <v>45644</v>
      </c>
    </row>
    <row r="4" spans="1:8">
      <c r="G4" s="5"/>
    </row>
    <row r="5" spans="1:8">
      <c r="A5" t="s">
        <v>17</v>
      </c>
      <c r="B5" s="35" t="s">
        <v>37</v>
      </c>
      <c r="C5" s="35"/>
      <c r="D5" s="35"/>
      <c r="E5" s="35"/>
      <c r="F5" s="35"/>
      <c r="G5" s="16"/>
    </row>
    <row r="6" spans="1:8">
      <c r="A6" t="s">
        <v>18</v>
      </c>
      <c r="B6" s="35"/>
      <c r="C6" s="35"/>
      <c r="D6" s="35"/>
      <c r="E6" s="35"/>
      <c r="F6" s="35"/>
      <c r="G6" s="16"/>
    </row>
    <row r="7" spans="1:8">
      <c r="A7" t="s">
        <v>19</v>
      </c>
      <c r="B7" s="6" t="s">
        <v>38</v>
      </c>
    </row>
    <row r="9" spans="1:8">
      <c r="B9" s="9"/>
      <c r="C9" s="10" t="s">
        <v>1</v>
      </c>
      <c r="E9" s="9"/>
      <c r="F9" s="10" t="s">
        <v>1</v>
      </c>
    </row>
    <row r="10" spans="1:8">
      <c r="B10" s="11" t="s">
        <v>0</v>
      </c>
      <c r="C10" s="12">
        <v>4558300</v>
      </c>
      <c r="E10" s="11" t="s">
        <v>2</v>
      </c>
      <c r="F10" s="12">
        <v>991624500</v>
      </c>
    </row>
    <row r="11" spans="1:8">
      <c r="B11" s="11" t="s">
        <v>0</v>
      </c>
      <c r="C11" s="12"/>
      <c r="E11" s="11" t="s">
        <v>2</v>
      </c>
      <c r="F11" s="12"/>
    </row>
    <row r="12" spans="1:8">
      <c r="B12" s="11" t="s">
        <v>0</v>
      </c>
      <c r="C12" s="12"/>
      <c r="E12" s="11" t="s">
        <v>2</v>
      </c>
      <c r="F12" s="12"/>
    </row>
    <row r="13" spans="1:8">
      <c r="B13" s="11" t="s">
        <v>0</v>
      </c>
      <c r="C13" s="12"/>
      <c r="E13" s="11" t="s">
        <v>2</v>
      </c>
      <c r="F13" s="12"/>
    </row>
    <row r="14" spans="1:8">
      <c r="B14" s="11" t="s">
        <v>0</v>
      </c>
      <c r="C14" s="12"/>
      <c r="E14" s="11" t="s">
        <v>2</v>
      </c>
      <c r="F14" s="12"/>
    </row>
    <row r="15" spans="1:8">
      <c r="B15" s="11" t="s">
        <v>3</v>
      </c>
      <c r="C15" s="13">
        <f>SUM(C10:C14)</f>
        <v>4558300</v>
      </c>
      <c r="D15" t="s">
        <v>9</v>
      </c>
      <c r="E15" s="11" t="s">
        <v>6</v>
      </c>
      <c r="F15" s="13">
        <f>SUM(F10:F14)</f>
        <v>991624500</v>
      </c>
      <c r="G15" t="s">
        <v>10</v>
      </c>
      <c r="H15" s="2"/>
    </row>
    <row r="16" spans="1:8" ht="19.5" thickBot="1">
      <c r="C16" s="3"/>
      <c r="F16" s="3"/>
    </row>
    <row r="17" spans="2:8" ht="19.5" thickBot="1">
      <c r="B17" s="28" t="s">
        <v>23</v>
      </c>
      <c r="C17" s="29">
        <v>1551000</v>
      </c>
      <c r="D17" t="s">
        <v>24</v>
      </c>
      <c r="F17" s="3"/>
    </row>
    <row r="18" spans="2:8" ht="19.5" thickBot="1">
      <c r="C18" s="30"/>
      <c r="F18" s="3"/>
    </row>
    <row r="19" spans="2:8" ht="19.5" thickBot="1">
      <c r="B19" s="28" t="s">
        <v>33</v>
      </c>
      <c r="C19" s="29">
        <v>30307</v>
      </c>
      <c r="F19" s="3"/>
    </row>
    <row r="20" spans="2:8">
      <c r="C20" s="3"/>
      <c r="F20" s="3"/>
    </row>
    <row r="21" spans="2:8" ht="19.5" thickBot="1">
      <c r="B21" s="34" t="s">
        <v>4</v>
      </c>
      <c r="C21" s="17">
        <v>6175</v>
      </c>
      <c r="D21" t="s">
        <v>11</v>
      </c>
      <c r="E21" s="18" t="s">
        <v>7</v>
      </c>
      <c r="F21" s="19">
        <f>ROUND(F15*C21/C22,0)</f>
        <v>12260810</v>
      </c>
      <c r="G21" t="s">
        <v>29</v>
      </c>
    </row>
    <row r="22" spans="2:8" ht="19.5" thickTop="1">
      <c r="B22" s="34"/>
      <c r="C22" s="4">
        <v>499419</v>
      </c>
      <c r="D22" t="s">
        <v>12</v>
      </c>
      <c r="E22" s="20" t="s">
        <v>30</v>
      </c>
      <c r="F22" s="21">
        <f>C15</f>
        <v>4558300</v>
      </c>
      <c r="G22" t="s">
        <v>9</v>
      </c>
    </row>
    <row r="23" spans="2:8" ht="19.5" thickBot="1">
      <c r="C23" s="3"/>
      <c r="E23" s="22" t="s">
        <v>27</v>
      </c>
      <c r="F23" s="23">
        <f>F21+C15</f>
        <v>16819110</v>
      </c>
      <c r="G23" t="s">
        <v>28</v>
      </c>
    </row>
    <row r="24" spans="2:8" ht="19.5" thickBot="1">
      <c r="B24" s="28" t="s">
        <v>5</v>
      </c>
      <c r="C24" s="29">
        <v>45000000</v>
      </c>
      <c r="D24" t="s">
        <v>13</v>
      </c>
      <c r="F24" s="3"/>
    </row>
    <row r="25" spans="2:8" ht="19.5" thickBot="1">
      <c r="C25" s="3"/>
      <c r="F25" s="3"/>
    </row>
    <row r="26" spans="2:8" ht="24.75" thickBot="1">
      <c r="B26" s="14" t="s">
        <v>2</v>
      </c>
      <c r="C26" s="26">
        <f>ROUNDDOWN(C24*F21/(F22+F21),0)</f>
        <v>32804140</v>
      </c>
      <c r="D26" t="s">
        <v>14</v>
      </c>
      <c r="F26" s="3"/>
      <c r="G26" s="24" t="s">
        <v>31</v>
      </c>
      <c r="H26" s="25">
        <f>F21/F23</f>
        <v>0.72898090327014931</v>
      </c>
    </row>
    <row r="27" spans="2:8" ht="24.75" thickBot="1">
      <c r="B27" s="15" t="s">
        <v>8</v>
      </c>
      <c r="C27" s="27">
        <f>C24-C26</f>
        <v>12195860</v>
      </c>
      <c r="D27" t="s">
        <v>20</v>
      </c>
      <c r="F27" s="3"/>
      <c r="G27" s="24" t="s">
        <v>32</v>
      </c>
      <c r="H27" s="25">
        <f>F22/F23</f>
        <v>0.27101909672985075</v>
      </c>
    </row>
    <row r="30" spans="2:8" ht="19.5" thickBot="1"/>
    <row r="31" spans="2:8" ht="24.75" thickBot="1">
      <c r="B31" s="14" t="s">
        <v>22</v>
      </c>
      <c r="C31" s="26">
        <f>ROUND(C17*F21/(F22+F21),0)</f>
        <v>1130649</v>
      </c>
      <c r="D31" t="s">
        <v>25</v>
      </c>
    </row>
    <row r="32" spans="2:8" ht="24.75" thickBot="1">
      <c r="B32" s="15" t="s">
        <v>21</v>
      </c>
      <c r="C32" s="27">
        <f>C17-C31</f>
        <v>420351</v>
      </c>
      <c r="D32" t="s">
        <v>26</v>
      </c>
    </row>
    <row r="34" spans="2:3" ht="19.5" thickBot="1"/>
    <row r="35" spans="2:3" ht="24.75" thickBot="1">
      <c r="B35" s="31" t="s">
        <v>34</v>
      </c>
      <c r="C35" s="26">
        <f>ROUND(C19*F21/(F22+F21),0)</f>
        <v>22093</v>
      </c>
    </row>
    <row r="36" spans="2:3" ht="24.75" thickBot="1">
      <c r="B36" s="32" t="s">
        <v>35</v>
      </c>
      <c r="C36" s="27">
        <f>C19-C35</f>
        <v>8214</v>
      </c>
    </row>
  </sheetData>
  <sheetProtection sheet="1" objects="1" scenarios="1"/>
  <mergeCells count="3">
    <mergeCell ref="B21:B22"/>
    <mergeCell ref="B5:F5"/>
    <mergeCell ref="B6:F6"/>
  </mergeCells>
  <phoneticPr fontId="2"/>
  <pageMargins left="0.7" right="0.7" top="0.75" bottom="0.75" header="0.3" footer="0.3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kanamori-mt</dc:creator>
  <cp:lastModifiedBy>kanamori-mt</cp:lastModifiedBy>
  <cp:lastPrinted>2025-03-21T02:21:09Z</cp:lastPrinted>
  <dcterms:created xsi:type="dcterms:W3CDTF">2015-06-05T18:19:34Z</dcterms:created>
  <dcterms:modified xsi:type="dcterms:W3CDTF">2025-03-21T04:14:43Z</dcterms:modified>
</cp:coreProperties>
</file>